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<sst xmlns="http://schemas.openxmlformats.org/spreadsheetml/2006/main" count="26" uniqueCount="22">
  <si>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прогноз</t>
  </si>
  <si>
    <t>баллы</t>
  </si>
  <si>
    <t>сумма</t>
  </si>
  <si>
    <t>матч</t>
  </si>
  <si>
    <t>исход</t>
  </si>
  <si>
    <t>счет</t>
  </si>
  <si>
    <t>баллы за ТБ-ТМ</t>
  </si>
  <si>
    <t>Soccer</t>
  </si>
  <si>
    <t xml:space="preserve">Батькович </t>
  </si>
  <si>
    <t>Спартак М - Зенит</t>
  </si>
  <si>
    <t>Герта - Вольфсбург</t>
  </si>
  <si>
    <t>Ньюкасл - Ливерпуль</t>
  </si>
  <si>
    <t>Сиена - Удинезе</t>
  </si>
  <si>
    <t>Ганновер - Боруссия М</t>
  </si>
  <si>
    <t>Локомотив - Динамо</t>
  </si>
  <si>
    <t>Хоффенхайм - Шальке</t>
  </si>
  <si>
    <t>Ювентус - Наполи</t>
  </si>
  <si>
    <t>Ренн - Лион</t>
  </si>
  <si>
    <t>исходы</t>
  </si>
  <si>
    <t>счета</t>
  </si>
  <si>
    <t>баллы за счета</t>
  </si>
  <si>
    <t>исходы (регулярка)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</si>
</sst>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18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24" borderId="30" xfId="0" applyNumberFormat="1" applyFont="1" applyFill="1" applyBorder="1" applyAlignment="1">
      <alignment horizontal="center" vertical="center"/>
    </xf>
    <xf numFmtId="0" fontId="19" fillId="24" borderId="31" xfId="0" applyNumberFormat="1" applyFont="1" applyFill="1" applyBorder="1" applyAlignment="1">
      <alignment horizontal="center" vertical="center"/>
    </xf>
    <xf numFmtId="0" fontId="19" fillId="24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7"/>
  <sheetViews>
    <sheetView tabSelected="1" zoomScalePageLayoutView="0" workbookViewId="0" topLeftCell="A1">
      <pane xSplit="24840" topLeftCell="DB1" activePane="topLeft" state="split"/>
      <selection pane="topLeft" activeCell="AJ17" sqref="AJ17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0.875" style="0" customWidth="1" outlineLevel="1"/>
    <col min="7" max="7" width="0.37109375" style="0" customWidth="1" outlineLevel="1"/>
    <col min="8" max="8" width="0.74609375" style="0" customWidth="1" outlineLevel="1"/>
    <col min="9" max="9" width="1.492187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5.50390625" style="0" customWidth="1"/>
    <col min="14" max="14" width="6.125" style="0" customWidth="1" outlineLevel="1"/>
    <col min="15" max="15" width="1.2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0.5" style="0" hidden="1" customWidth="1" outlineLevel="1"/>
    <col min="20" max="20" width="0.37109375" style="0" customWidth="1" outlineLevel="1"/>
    <col min="21" max="21" width="0.3710937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98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3.5039062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8:29" s="1" customFormat="1" ht="14.25" thickBot="1" thickTop="1">
      <c r="R1" s="5"/>
      <c r="S1" s="5"/>
      <c r="T1" s="5"/>
      <c r="U1" s="5"/>
      <c r="V1" s="33" t="s">
        <v>7</v>
      </c>
      <c r="W1" s="31"/>
      <c r="X1" s="31"/>
      <c r="Y1" s="32"/>
      <c r="Z1" s="35" t="s">
        <v>8</v>
      </c>
      <c r="AA1" s="36"/>
      <c r="AB1" s="36"/>
      <c r="AC1" s="37"/>
    </row>
    <row r="2" spans="1:29" s="1" customFormat="1" ht="13.5" thickTop="1">
      <c r="A2" s="6" t="s">
        <v>3</v>
      </c>
      <c r="B2" s="49" t="s">
        <v>5</v>
      </c>
      <c r="C2" s="50"/>
      <c r="D2" s="51"/>
      <c r="E2" s="11" t="s">
        <v>4</v>
      </c>
      <c r="V2" s="47" t="s">
        <v>0</v>
      </c>
      <c r="W2" s="48"/>
      <c r="X2" s="48"/>
      <c r="Y2" s="15" t="s">
        <v>1</v>
      </c>
      <c r="Z2" s="47" t="s">
        <v>0</v>
      </c>
      <c r="AA2" s="48"/>
      <c r="AB2" s="48"/>
      <c r="AC2" s="15" t="s">
        <v>1</v>
      </c>
    </row>
    <row r="3" spans="1:46" s="1" customFormat="1" ht="12.75">
      <c r="A3" s="7" t="s">
        <v>9</v>
      </c>
      <c r="B3" s="3">
        <v>1</v>
      </c>
      <c r="C3" s="2">
        <f>B3-D3</f>
        <v>-1</v>
      </c>
      <c r="D3" s="4">
        <v>2</v>
      </c>
      <c r="E3" s="12">
        <v>2</v>
      </c>
      <c r="V3" s="16">
        <v>2</v>
      </c>
      <c r="W3" s="17"/>
      <c r="X3" s="17"/>
      <c r="Y3" s="18" t="str">
        <f>IF(V3=E3,"2","0")</f>
        <v>2</v>
      </c>
      <c r="Z3" s="16">
        <v>1</v>
      </c>
      <c r="AA3" s="17">
        <f>Z3-AB3</f>
        <v>-1</v>
      </c>
      <c r="AB3" s="17">
        <v>2</v>
      </c>
      <c r="AC3" s="18" t="str">
        <f>IF((LEN(B3)=0),"0",IF(AND(Z3=B3,AB3=D3),"5,5",IF(AA3=C3,"3,5",IF(AND(AA3&gt;0,C3&gt;0),"2",IF(AND(AA3&lt;0,C3&lt;0),"2","0")))))</f>
        <v>5,5</v>
      </c>
      <c r="AL3" s="5" t="str">
        <f>IF(AC3="5,5","1","0")</f>
        <v>1</v>
      </c>
      <c r="AO3" s="5" t="str">
        <f>IF(Y3&gt;"0","1","0")</f>
        <v>1</v>
      </c>
      <c r="AP3" s="5" t="str">
        <f>IF(Z3&gt;"0","1","0")</f>
        <v>0</v>
      </c>
      <c r="AQ3" s="5" t="str">
        <f>IF(AA3&gt;"0","1","0")</f>
        <v>0</v>
      </c>
      <c r="AR3" s="5" t="str">
        <f>IF(AB3&gt;"0","1","0")</f>
        <v>0</v>
      </c>
      <c r="AS3" s="5" t="str">
        <f>IF(AC3&gt;"0","1","0")</f>
        <v>1</v>
      </c>
      <c r="AT3" s="5"/>
    </row>
    <row r="4" spans="1:46" s="1" customFormat="1" ht="12.75">
      <c r="A4" s="7" t="s">
        <v>10</v>
      </c>
      <c r="B4" s="3">
        <v>1</v>
      </c>
      <c r="C4" s="2">
        <f aca="true" t="shared" si="0" ref="C4:C10">B4-D4</f>
        <v>-3</v>
      </c>
      <c r="D4" s="4">
        <v>4</v>
      </c>
      <c r="E4" s="12">
        <v>2</v>
      </c>
      <c r="V4" s="16">
        <v>2</v>
      </c>
      <c r="W4" s="17"/>
      <c r="X4" s="17"/>
      <c r="Y4" s="18" t="str">
        <f>IF(V4=E4,"2","0")</f>
        <v>2</v>
      </c>
      <c r="Z4" s="16">
        <v>1</v>
      </c>
      <c r="AA4" s="17">
        <f>Z4-AB4</f>
        <v>-1</v>
      </c>
      <c r="AB4" s="17">
        <v>2</v>
      </c>
      <c r="AC4" s="18" t="str">
        <f>IF((LEN(B4)=0),"0",IF(AND(Z4=B4,AB4=D4),"5,5",IF(AA4=C4,"3,5",IF(AND(AA4&gt;0,C4&gt;0),"2",IF(AND(AA4&lt;0,C4&lt;0),"2","0")))))</f>
        <v>2</v>
      </c>
      <c r="AL4" s="5" t="str">
        <f>IF(AC4="5,5","1","0")</f>
        <v>0</v>
      </c>
      <c r="AO4" s="5" t="str">
        <f aca="true" t="shared" si="1" ref="AO4:AO11">IF(Y4&gt;"0","1","0")</f>
        <v>1</v>
      </c>
      <c r="AP4" s="5" t="str">
        <f aca="true" t="shared" si="2" ref="AP4:AS11">IF(Z4&gt;"0","1","0")</f>
        <v>0</v>
      </c>
      <c r="AQ4" s="5" t="str">
        <f t="shared" si="2"/>
        <v>0</v>
      </c>
      <c r="AR4" s="5" t="str">
        <f t="shared" si="2"/>
        <v>0</v>
      </c>
      <c r="AS4" s="5" t="str">
        <f t="shared" si="2"/>
        <v>1</v>
      </c>
      <c r="AT4" s="5"/>
    </row>
    <row r="5" spans="1:47" s="1" customFormat="1" ht="12.75">
      <c r="A5" s="7" t="s">
        <v>11</v>
      </c>
      <c r="B5" s="3">
        <v>2</v>
      </c>
      <c r="C5" s="2">
        <f t="shared" si="0"/>
        <v>2</v>
      </c>
      <c r="D5" s="4">
        <v>0</v>
      </c>
      <c r="E5" s="12">
        <v>1</v>
      </c>
      <c r="V5" s="16">
        <v>1</v>
      </c>
      <c r="W5" s="17"/>
      <c r="X5" s="17"/>
      <c r="Y5" s="18" t="str">
        <f>IF(V5=E5,"2","0")</f>
        <v>2</v>
      </c>
      <c r="Z5" s="16">
        <v>1</v>
      </c>
      <c r="AA5" s="17"/>
      <c r="AB5" s="17"/>
      <c r="AC5" s="18" t="str">
        <f>IF(Z5=E5,"2","0")</f>
        <v>2</v>
      </c>
      <c r="AL5" s="5"/>
      <c r="AO5" s="5" t="str">
        <f t="shared" si="1"/>
        <v>1</v>
      </c>
      <c r="AP5" s="5" t="str">
        <f t="shared" si="2"/>
        <v>0</v>
      </c>
      <c r="AQ5" s="5" t="str">
        <f t="shared" si="2"/>
        <v>0</v>
      </c>
      <c r="AR5" s="5" t="str">
        <f t="shared" si="2"/>
        <v>0</v>
      </c>
      <c r="AS5" s="5" t="str">
        <f t="shared" si="2"/>
        <v>1</v>
      </c>
      <c r="AT5" s="5"/>
      <c r="AU5" s="5"/>
    </row>
    <row r="6" spans="1:47" s="1" customFormat="1" ht="12.75">
      <c r="A6" s="7" t="s">
        <v>12</v>
      </c>
      <c r="B6" s="3">
        <v>1</v>
      </c>
      <c r="C6" s="2">
        <f t="shared" si="0"/>
        <v>1</v>
      </c>
      <c r="D6" s="4">
        <v>0</v>
      </c>
      <c r="E6" s="12">
        <v>1</v>
      </c>
      <c r="M6" s="38"/>
      <c r="N6" s="38"/>
      <c r="P6" s="38"/>
      <c r="Q6" s="38"/>
      <c r="V6" s="16">
        <v>0</v>
      </c>
      <c r="W6" s="17">
        <f>V6-X6</f>
        <v>-1</v>
      </c>
      <c r="X6" s="17">
        <v>1</v>
      </c>
      <c r="Y6" s="18" t="str">
        <f>IF((LEN(B6)=0),"0",IF(AND(V6=B6,X6=D6,B6&lt;&gt;"",D6&lt;&gt;""),"5,5",IF(AND(W6=C6,B6&lt;&gt;"",D6&lt;&gt;""),"3,5",IF(AND(W6&gt;0,C6&gt;0,B6&lt;&gt;"",D6&lt;&gt;""),"2",IF(AND(W6&lt;0,C6&lt;0,B6&lt;&gt;"",D6&lt;&gt;""),"2","0")))))</f>
        <v>0</v>
      </c>
      <c r="Z6" s="16">
        <v>2</v>
      </c>
      <c r="AA6" s="17"/>
      <c r="AB6" s="17"/>
      <c r="AC6" s="18" t="str">
        <f>IF(Z6=E6,"2","0")</f>
        <v>0</v>
      </c>
      <c r="AK6" s="5" t="str">
        <f>IF(Y6="5,5","1","0")</f>
        <v>0</v>
      </c>
      <c r="AL6" s="5"/>
      <c r="AO6" s="5" t="str">
        <f t="shared" si="1"/>
        <v>0</v>
      </c>
      <c r="AP6" s="5" t="str">
        <f t="shared" si="2"/>
        <v>0</v>
      </c>
      <c r="AQ6" s="5" t="str">
        <f t="shared" si="2"/>
        <v>0</v>
      </c>
      <c r="AR6" s="5" t="str">
        <f t="shared" si="2"/>
        <v>0</v>
      </c>
      <c r="AS6" s="5" t="str">
        <f t="shared" si="2"/>
        <v>0</v>
      </c>
      <c r="AT6" s="5"/>
      <c r="AU6" s="5"/>
    </row>
    <row r="7" spans="1:47" s="1" customFormat="1" ht="12.75">
      <c r="A7" s="7" t="s">
        <v>13</v>
      </c>
      <c r="B7" s="3">
        <v>2</v>
      </c>
      <c r="C7" s="2">
        <f t="shared" si="0"/>
        <v>1</v>
      </c>
      <c r="D7" s="4">
        <v>1</v>
      </c>
      <c r="E7" s="12">
        <v>1</v>
      </c>
      <c r="V7" s="16">
        <v>0</v>
      </c>
      <c r="W7" s="17">
        <f>V7-X7</f>
        <v>-1</v>
      </c>
      <c r="X7" s="17">
        <v>1</v>
      </c>
      <c r="Y7" s="18" t="str">
        <f>IF((LEN(B7)=0),"0",IF(AND(V7=B7,X7=D7,B7&lt;&gt;"",D7&lt;&gt;""),"5,5",IF(AND(W7=C7,B7&lt;&gt;"",D7&lt;&gt;""),"3,5",IF(AND(W7&gt;0,C7&gt;0,B7&lt;&gt;"",D7&lt;&gt;""),"2",IF(AND(W7&lt;0,C7&lt;0,B7&lt;&gt;"",D7&lt;&gt;""),"2","0")))))</f>
        <v>0</v>
      </c>
      <c r="Z7" s="16">
        <v>2</v>
      </c>
      <c r="AA7" s="17"/>
      <c r="AB7" s="17"/>
      <c r="AC7" s="18" t="str">
        <f>IF(Z7=E7,"2","0")</f>
        <v>0</v>
      </c>
      <c r="AK7" s="5" t="str">
        <f>IF(Y6="5,5","1","0")</f>
        <v>0</v>
      </c>
      <c r="AL7" s="5"/>
      <c r="AO7" s="5" t="str">
        <f t="shared" si="1"/>
        <v>0</v>
      </c>
      <c r="AP7" s="5" t="str">
        <f t="shared" si="2"/>
        <v>0</v>
      </c>
      <c r="AQ7" s="5" t="str">
        <f t="shared" si="2"/>
        <v>0</v>
      </c>
      <c r="AR7" s="5" t="str">
        <f t="shared" si="2"/>
        <v>0</v>
      </c>
      <c r="AS7" s="5" t="str">
        <f t="shared" si="2"/>
        <v>0</v>
      </c>
      <c r="AT7" s="5"/>
      <c r="AU7" s="5"/>
    </row>
    <row r="8" spans="1:47" s="1" customFormat="1" ht="12.75">
      <c r="A8" s="7" t="s">
        <v>14</v>
      </c>
      <c r="B8" s="3">
        <v>0</v>
      </c>
      <c r="C8" s="2">
        <f t="shared" si="0"/>
        <v>-2</v>
      </c>
      <c r="D8" s="4">
        <v>2</v>
      </c>
      <c r="E8" s="12">
        <v>2</v>
      </c>
      <c r="V8" s="16">
        <v>2</v>
      </c>
      <c r="W8" s="17">
        <f>V8-X8</f>
        <v>1</v>
      </c>
      <c r="X8" s="17">
        <v>1</v>
      </c>
      <c r="Y8" s="18" t="str">
        <f>IF((LEN(B8)=0),"0",IF(AND(V8=B8,X8=D8,B8&lt;&gt;"",D8&lt;&gt;""),"5,5",IF(AND(W8=C8,B8&lt;&gt;"",D8&lt;&gt;""),"3,5",IF(AND(W8&gt;0,C8&gt;0,B8&lt;&gt;"",D8&lt;&gt;""),"2",IF(AND(W8&lt;0,C8&lt;0,B8&lt;&gt;"",D8&lt;&gt;""),"2","0")))))</f>
        <v>0</v>
      </c>
      <c r="Z8" s="16">
        <v>2</v>
      </c>
      <c r="AA8" s="17">
        <f>Z8-AB8</f>
        <v>1</v>
      </c>
      <c r="AB8" s="17">
        <v>1</v>
      </c>
      <c r="AC8" s="18" t="str">
        <f>IF((LEN(B8)=0),"0",IF(AND(Z8=B8,AB8=D8),"5,5",IF(AA8=C8,"3,5",IF(AND(AA8&gt;0,C8&gt;0),"2",IF(AND(AA8&lt;0,C8&lt;0),"2","0")))))</f>
        <v>0</v>
      </c>
      <c r="AK8" s="5" t="str">
        <f>IF(Y6="5,5","1","0")</f>
        <v>0</v>
      </c>
      <c r="AL8" s="5" t="str">
        <f>IF(AC8="5,5","1","0")</f>
        <v>0</v>
      </c>
      <c r="AO8" s="5" t="str">
        <f t="shared" si="1"/>
        <v>0</v>
      </c>
      <c r="AP8" s="5" t="str">
        <f t="shared" si="2"/>
        <v>0</v>
      </c>
      <c r="AQ8" s="5" t="str">
        <f t="shared" si="2"/>
        <v>0</v>
      </c>
      <c r="AR8" s="5" t="str">
        <f t="shared" si="2"/>
        <v>0</v>
      </c>
      <c r="AS8" s="5" t="str">
        <f t="shared" si="2"/>
        <v>0</v>
      </c>
      <c r="AT8" s="5"/>
      <c r="AU8" s="5"/>
    </row>
    <row r="9" spans="1:48" s="1" customFormat="1" ht="12.75">
      <c r="A9" s="7" t="s">
        <v>15</v>
      </c>
      <c r="B9" s="3">
        <v>1</v>
      </c>
      <c r="C9" s="2">
        <f t="shared" si="0"/>
        <v>0</v>
      </c>
      <c r="D9" s="4">
        <v>1</v>
      </c>
      <c r="E9" s="12">
        <v>0</v>
      </c>
      <c r="V9" s="16">
        <v>2</v>
      </c>
      <c r="W9" s="17"/>
      <c r="X9" s="17"/>
      <c r="Y9" s="18" t="str">
        <f>IF(V9=E9,"2","0")</f>
        <v>0</v>
      </c>
      <c r="Z9" s="16">
        <v>2</v>
      </c>
      <c r="AA9" s="22"/>
      <c r="AB9" s="17"/>
      <c r="AC9" s="18" t="str">
        <f>IF(Z9=E9,"2","0")</f>
        <v>0</v>
      </c>
      <c r="AL9" s="5"/>
      <c r="AO9" s="5" t="str">
        <f t="shared" si="1"/>
        <v>0</v>
      </c>
      <c r="AP9" s="5" t="str">
        <f t="shared" si="2"/>
        <v>0</v>
      </c>
      <c r="AQ9" s="5" t="str">
        <f t="shared" si="2"/>
        <v>0</v>
      </c>
      <c r="AR9" s="5" t="str">
        <f t="shared" si="2"/>
        <v>0</v>
      </c>
      <c r="AS9" s="5" t="str">
        <f t="shared" si="2"/>
        <v>0</v>
      </c>
      <c r="AT9" s="5"/>
      <c r="AU9" s="5"/>
      <c r="AV9" s="5"/>
    </row>
    <row r="10" spans="1:47" s="1" customFormat="1" ht="12.75">
      <c r="A10" s="7" t="s">
        <v>16</v>
      </c>
      <c r="B10" s="3">
        <v>3</v>
      </c>
      <c r="C10" s="2">
        <f t="shared" si="0"/>
        <v>3</v>
      </c>
      <c r="D10" s="4">
        <v>0</v>
      </c>
      <c r="E10" s="12">
        <v>1</v>
      </c>
      <c r="V10" s="16">
        <v>1</v>
      </c>
      <c r="W10" s="17"/>
      <c r="X10" s="17"/>
      <c r="Y10" s="18" t="str">
        <f>IF(V10=E10,"2","0")</f>
        <v>2</v>
      </c>
      <c r="Z10" s="16">
        <v>1</v>
      </c>
      <c r="AA10" s="17"/>
      <c r="AB10" s="17"/>
      <c r="AC10" s="18" t="str">
        <f>IF(Z10=E10,"2","0")</f>
        <v>2</v>
      </c>
      <c r="AL10" s="5"/>
      <c r="AO10" s="5" t="str">
        <f t="shared" si="1"/>
        <v>1</v>
      </c>
      <c r="AP10" s="5" t="str">
        <f t="shared" si="2"/>
        <v>0</v>
      </c>
      <c r="AQ10" s="5" t="str">
        <f t="shared" si="2"/>
        <v>0</v>
      </c>
      <c r="AR10" s="5" t="str">
        <f t="shared" si="2"/>
        <v>0</v>
      </c>
      <c r="AS10" s="5" t="str">
        <f t="shared" si="2"/>
        <v>1</v>
      </c>
      <c r="AT10" s="5"/>
      <c r="AU10" s="5"/>
    </row>
    <row r="11" spans="1:47" s="1" customFormat="1" ht="13.5" thickBot="1">
      <c r="A11" s="14" t="s">
        <v>17</v>
      </c>
      <c r="B11" s="8">
        <v>1</v>
      </c>
      <c r="C11" s="9">
        <f>B11-D11</f>
        <v>0</v>
      </c>
      <c r="D11" s="10">
        <v>1</v>
      </c>
      <c r="E11" s="13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9">
        <v>1</v>
      </c>
      <c r="W11" s="17"/>
      <c r="X11" s="20"/>
      <c r="Y11" s="18" t="str">
        <f>IF(V11=E11,"2","0")</f>
        <v>0</v>
      </c>
      <c r="Z11" s="19">
        <v>2</v>
      </c>
      <c r="AA11" s="20"/>
      <c r="AB11" s="20"/>
      <c r="AC11" s="18" t="str">
        <f>IF(Z11=E11,"2","0")</f>
        <v>0</v>
      </c>
      <c r="AL11" s="5"/>
      <c r="AO11" s="5" t="str">
        <f t="shared" si="1"/>
        <v>0</v>
      </c>
      <c r="AP11" s="5" t="str">
        <f t="shared" si="2"/>
        <v>0</v>
      </c>
      <c r="AQ11" s="5" t="str">
        <f t="shared" si="2"/>
        <v>0</v>
      </c>
      <c r="AR11" s="5" t="str">
        <f t="shared" si="2"/>
        <v>0</v>
      </c>
      <c r="AS11" s="5" t="str">
        <f t="shared" si="2"/>
        <v>0</v>
      </c>
      <c r="AT11" s="5"/>
      <c r="AU11" s="5"/>
    </row>
    <row r="12" spans="10:29" s="1" customFormat="1" ht="13.5" thickTop="1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9" t="s">
        <v>6</v>
      </c>
      <c r="W12" s="40"/>
      <c r="X12" s="40"/>
      <c r="Y12" s="41"/>
      <c r="Z12" s="39" t="s">
        <v>6</v>
      </c>
      <c r="AA12" s="40"/>
      <c r="AB12" s="40"/>
      <c r="AC12" s="41"/>
    </row>
    <row r="13" spans="1:29" s="1" customFormat="1" ht="13.5" thickBot="1">
      <c r="A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2">
        <f>SUM((IF(AND((V7+X7)&gt;2,(B7+D7)&gt;2,B7&lt;&gt;"",D7&lt;&gt;""),"0,5",IF(AND((V7+X7)&lt;3,(B7+D7)&lt;3,B7&lt;&gt;"",D7&lt;&gt;""),"0,5","0"))),(IF(AND((V6+X6)&gt;2,(B6+D6)&gt;2,B6&lt;&gt;"",D6&lt;&gt;""),"0,5",IF(AND((V6+X6)&lt;3,(B6+D6)&lt;3,B6&lt;&gt;"",D6&lt;&gt;""),"0,5","0"))),(IF(AND((V8+X8)&gt;2,(B8+D8)&gt;2,B8&lt;&gt;"",D8&lt;&gt;""),"0,5",IF(AND((V8+X8)&lt;3,(B8+D8)&lt;3,B8&lt;&gt;"",D8&lt;&gt;""),"0,5","0"))))</f>
        <v>0.5</v>
      </c>
      <c r="W13" s="43"/>
      <c r="X13" s="43"/>
      <c r="Y13" s="44"/>
      <c r="Z13" s="42">
        <f>SUM((IF(AND((Z8+AB8)&gt;2,(B8+D8)&gt;2,B8&lt;&gt;"",D8&lt;&gt;""),"0,5",IF(AND((Z8+AB8)&lt;3,(B8+D8)&lt;3,B8&lt;&gt;"",D8&lt;&gt;""),"0,5","0"))),(IF(AND((Z4+AB4)&gt;2,(B4+D4)&gt;2,B4&lt;&gt;"",D4&lt;&gt;""),"0,5",IF(AND((Z4+AB4)&lt;3,(B4+D4)&lt;3,B4&lt;&gt;"",D4&lt;&gt;""),"0,5","0"))),(IF(AND((Z3+AB3)&gt;2,(B3+D3)&gt;2,B3&lt;&gt;"",D3&lt;&gt;""),"0,5",IF(AND((Z3+AB3)&lt;3,(B3+D3)&lt;3,B3&lt;&gt;"",D3&lt;&gt;""),"0,5","0"))))</f>
        <v>1</v>
      </c>
      <c r="AA13" s="43"/>
      <c r="AB13" s="43"/>
      <c r="AC13" s="44"/>
    </row>
    <row r="14" spans="10:29" s="1" customFormat="1" ht="13.5" thickTop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5" t="s">
        <v>2</v>
      </c>
      <c r="W14" s="45"/>
      <c r="X14" s="45"/>
      <c r="Y14" s="46"/>
      <c r="Z14" s="35" t="s">
        <v>2</v>
      </c>
      <c r="AA14" s="45"/>
      <c r="AB14" s="45"/>
      <c r="AC14" s="46"/>
    </row>
    <row r="15" spans="10:29" s="1" customFormat="1" ht="13.5" thickBo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2">
        <f>Y3+Y4+Y5+Y6+Y7+Y8+Y9+Y10+Y11+V13</f>
        <v>8.5</v>
      </c>
      <c r="W15" s="43"/>
      <c r="X15" s="43"/>
      <c r="Y15" s="44"/>
      <c r="Z15" s="42">
        <f>AC3+AC4+AC5+AC6+AC7+AC8+AC9+AC10+AC11+Z13</f>
        <v>12.5</v>
      </c>
      <c r="AA15" s="43"/>
      <c r="AB15" s="43"/>
      <c r="AC15" s="44"/>
    </row>
    <row r="16" spans="1:29" s="1" customFormat="1" ht="15" thickBot="1" thickTop="1">
      <c r="A16" s="5"/>
      <c r="J16" s="5"/>
      <c r="K16" s="5"/>
      <c r="L16" s="5"/>
      <c r="M16" s="5"/>
      <c r="N16" s="5"/>
      <c r="O16" s="5"/>
      <c r="P16" s="5"/>
      <c r="Q16" s="5"/>
      <c r="R16" s="21"/>
      <c r="S16" s="21"/>
      <c r="T16" s="21"/>
      <c r="U16" s="21"/>
      <c r="V16" s="52" t="str">
        <f>IF(V15&gt;Z15,"полуфинал",IF(Z15&gt;V15,"выбыл",IF(V17&gt;Z17,"полуфинал",IF(Z17&gt;V17,"выбыл",IF(V18&gt;Z18,"полуфинал",IF(Z18&gt;V18,"выбыл",IF(V19&gt;Z19,"полуфинал",IF(Z19&gt;V19,"выбыл","полуфинал"))))))))</f>
        <v>выбыл</v>
      </c>
      <c r="W16" s="53"/>
      <c r="X16" s="53"/>
      <c r="Y16" s="54"/>
      <c r="Z16" s="52" t="str">
        <f>IF(Z15&gt;V15,"полуфинал",IF(V15&gt;Z15,"выбыл",IF(Z17&gt;V17,"полуфинал",IF(V17&gt;Z17,"выбыл",IF(Z18&gt;V18,"полуфинал",IF(V18&gt;Z18,"выбыл",IF(Z19&gt;V19,"полуфинал",IF(V19&gt;Z19,"выбыл","выбыл"))))))))</f>
        <v>полуфинал</v>
      </c>
      <c r="AA16" s="53"/>
      <c r="AB16" s="53"/>
      <c r="AC16" s="54"/>
    </row>
    <row r="17" spans="1:89" s="1" customFormat="1" ht="14.25" thickTop="1">
      <c r="A17" s="5"/>
      <c r="J17" s="5"/>
      <c r="K17" s="5"/>
      <c r="L17" s="5"/>
      <c r="M17" s="5"/>
      <c r="N17" s="33" t="s">
        <v>18</v>
      </c>
      <c r="O17" s="31"/>
      <c r="P17" s="31"/>
      <c r="Q17" s="31"/>
      <c r="R17" s="34"/>
      <c r="S17" s="34"/>
      <c r="T17" s="34"/>
      <c r="U17" s="34"/>
      <c r="V17" s="31">
        <f>AO3+AO4+AO5+AO6+AO7+AO8+AO9+AO10+AO11</f>
        <v>4</v>
      </c>
      <c r="W17" s="31"/>
      <c r="X17" s="31"/>
      <c r="Y17" s="31"/>
      <c r="Z17" s="31">
        <f>AS3+AS4+AS5+AS6+AS7+AS8+AS9+AS10+AS11</f>
        <v>4</v>
      </c>
      <c r="AA17" s="31"/>
      <c r="AB17" s="31"/>
      <c r="AC17" s="32"/>
      <c r="AD17" s="21"/>
      <c r="AE17" s="21"/>
      <c r="AF17" s="21"/>
      <c r="AG17" s="2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31" s="1" customFormat="1" ht="12.75">
      <c r="A18" s="5"/>
      <c r="J18" s="5"/>
      <c r="K18" s="5"/>
      <c r="L18" s="5"/>
      <c r="M18" s="5"/>
      <c r="N18" s="23" t="s">
        <v>19</v>
      </c>
      <c r="O18" s="24"/>
      <c r="P18" s="24"/>
      <c r="Q18" s="24"/>
      <c r="R18" s="25"/>
      <c r="S18" s="25"/>
      <c r="T18" s="25"/>
      <c r="U18" s="25"/>
      <c r="V18" s="24">
        <f>AK6+AK7+AK8</f>
        <v>0</v>
      </c>
      <c r="W18" s="24"/>
      <c r="X18" s="24"/>
      <c r="Y18" s="24"/>
      <c r="Z18" s="24">
        <f>AL3+AL4+AL8</f>
        <v>1</v>
      </c>
      <c r="AA18" s="24"/>
      <c r="AB18" s="24"/>
      <c r="AC18" s="29"/>
      <c r="AD18" s="5"/>
      <c r="AE18" s="5"/>
    </row>
    <row r="19" spans="1:29" s="1" customFormat="1" ht="12.75">
      <c r="A19" s="5"/>
      <c r="J19" s="5"/>
      <c r="K19" s="5"/>
      <c r="L19" s="5"/>
      <c r="M19" s="5"/>
      <c r="N19" s="23" t="s">
        <v>20</v>
      </c>
      <c r="O19" s="24"/>
      <c r="P19" s="24"/>
      <c r="Q19" s="24"/>
      <c r="R19" s="25"/>
      <c r="S19" s="25"/>
      <c r="T19" s="25"/>
      <c r="U19" s="25"/>
      <c r="V19" s="24">
        <f>Y6+Y7+Y8+V13</f>
        <v>0.5</v>
      </c>
      <c r="W19" s="24"/>
      <c r="X19" s="24"/>
      <c r="Y19" s="24"/>
      <c r="Z19" s="24">
        <f>AC3+AC4+AC8+Z13</f>
        <v>8.5</v>
      </c>
      <c r="AA19" s="24"/>
      <c r="AB19" s="24"/>
      <c r="AC19" s="29"/>
    </row>
    <row r="20" spans="1:29" s="1" customFormat="1" ht="13.5" thickBot="1">
      <c r="A20" s="5"/>
      <c r="J20" s="5"/>
      <c r="K20" s="5"/>
      <c r="L20" s="5"/>
      <c r="M20" s="5"/>
      <c r="N20" s="26" t="s">
        <v>21</v>
      </c>
      <c r="O20" s="27"/>
      <c r="P20" s="27"/>
      <c r="Q20" s="27"/>
      <c r="R20" s="28"/>
      <c r="S20" s="28"/>
      <c r="T20" s="28"/>
      <c r="U20" s="28"/>
      <c r="V20" s="27">
        <v>41</v>
      </c>
      <c r="W20" s="27"/>
      <c r="X20" s="27"/>
      <c r="Y20" s="27"/>
      <c r="Z20" s="27">
        <v>36</v>
      </c>
      <c r="AA20" s="27"/>
      <c r="AB20" s="27"/>
      <c r="AC20" s="30"/>
    </row>
    <row r="21" spans="1:22" s="1" customFormat="1" ht="13.5" thickTop="1">
      <c r="A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1" customFormat="1" ht="12.75">
      <c r="A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1" customFormat="1" ht="12.75">
      <c r="A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1" customFormat="1" ht="12.75">
      <c r="A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1" customFormat="1" ht="12.75">
      <c r="A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1" customFormat="1" ht="12.75">
      <c r="A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9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A27" s="5"/>
      <c r="AB27" s="5"/>
      <c r="AC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2:66" s="1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0:66" s="1" customFormat="1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8:66" s="1" customFormat="1" ht="12.75"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26:66" s="1" customFormat="1" ht="12.7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26:66" s="1" customFormat="1" ht="12.7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26:66" s="1" customFormat="1" ht="12.7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26:66" s="1" customFormat="1" ht="12.7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26:66" s="1" customFormat="1" ht="12.7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26:66" s="1" customFormat="1" ht="12.7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26:66" s="1" customFormat="1" ht="12.7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26:66" s="1" customFormat="1" ht="12.7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26:66" s="1" customFormat="1" ht="12.7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26:66" s="1" customFormat="1" ht="12.7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26:66" s="1" customFormat="1" ht="12.7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26:66" s="1" customFormat="1" ht="12.7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26:66" s="1" customFormat="1" ht="12.7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26:66" s="1" customFormat="1" ht="12.7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26:66" s="1" customFormat="1" ht="12.7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26:66" s="1" customFormat="1" ht="12.7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30:66" s="1" customFormat="1" ht="12.75"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>
      <c r="A790"/>
    </row>
    <row r="791" s="1" customFormat="1" ht="12.75">
      <c r="A791"/>
    </row>
    <row r="792" s="1" customFormat="1" ht="12.75">
      <c r="A792"/>
    </row>
    <row r="793" s="1" customFormat="1" ht="12.75">
      <c r="A793"/>
    </row>
    <row r="794" spans="1:9" s="1" customFormat="1" ht="12.75">
      <c r="A794"/>
      <c r="F794"/>
      <c r="G794"/>
      <c r="H794"/>
      <c r="I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B797"/>
      <c r="C797"/>
      <c r="D797"/>
      <c r="E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17" s="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25" s="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9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29">
    <mergeCell ref="Z16:AC16"/>
    <mergeCell ref="V16:Y16"/>
    <mergeCell ref="Z15:AC15"/>
    <mergeCell ref="V15:Y15"/>
    <mergeCell ref="B2:D2"/>
    <mergeCell ref="V14:Y14"/>
    <mergeCell ref="V12:Y12"/>
    <mergeCell ref="V13:Y13"/>
    <mergeCell ref="V2:X2"/>
    <mergeCell ref="Z12:AC12"/>
    <mergeCell ref="Z13:AC13"/>
    <mergeCell ref="Z14:AC14"/>
    <mergeCell ref="Z2:AB2"/>
    <mergeCell ref="Z1:AC1"/>
    <mergeCell ref="V1:Y1"/>
    <mergeCell ref="M6:N6"/>
    <mergeCell ref="P6:Q6"/>
    <mergeCell ref="Z17:AC17"/>
    <mergeCell ref="N17:U17"/>
    <mergeCell ref="N18:U18"/>
    <mergeCell ref="V17:Y17"/>
    <mergeCell ref="V18:Y18"/>
    <mergeCell ref="N19:U19"/>
    <mergeCell ref="N20:U20"/>
    <mergeCell ref="Z18:AC18"/>
    <mergeCell ref="Z19:AC19"/>
    <mergeCell ref="Z20:AC20"/>
    <mergeCell ref="V19:Y19"/>
    <mergeCell ref="V20:Y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2012-04-02T09:58:26Z</dcterms:modified>
  <cp:category/>
  <cp:version/>
  <cp:contentType/>
  <cp:contentStatus/>
</cp:coreProperties>
</file>